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山西中威" sheetId="1" r:id="rId1"/>
  </sheets>
  <definedNames>
    <definedName name="_xlnm.Print_Titles" localSheetId="0">山西中威!$4:$5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<sst xmlns="http://schemas.openxmlformats.org/spreadsheetml/2006/main" count="190" uniqueCount="87">
  <si>
    <r>
      <rPr>
        <sz val="8"/>
        <rFont val="FangSong"/>
        <charset val="134"/>
      </rPr>
      <t>附件11：</t>
    </r>
  </si>
  <si>
    <t>工程量清单</t>
  </si>
  <si>
    <t>分包工程名称：北杜城中村改造配建学校项目</t>
  </si>
  <si>
    <r>
      <rPr>
        <b/>
        <sz val="8"/>
        <rFont val="FangSong"/>
        <charset val="134"/>
      </rPr>
      <t>序号</t>
    </r>
  </si>
  <si>
    <r>
      <rPr>
        <b/>
        <sz val="8"/>
        <rFont val="FangSong"/>
        <charset val="134"/>
      </rPr>
      <t>项目名称</t>
    </r>
  </si>
  <si>
    <r>
      <rPr>
        <b/>
        <sz val="8"/>
        <rFont val="FangSong"/>
        <charset val="134"/>
      </rPr>
      <t>项目特征</t>
    </r>
  </si>
  <si>
    <r>
      <rPr>
        <b/>
        <sz val="8"/>
        <rFont val="FangSong"/>
        <charset val="134"/>
      </rPr>
      <t>工作内容</t>
    </r>
  </si>
  <si>
    <r>
      <rPr>
        <b/>
        <sz val="8"/>
        <rFont val="FangSong"/>
        <charset val="134"/>
      </rPr>
      <t xml:space="preserve">工程量计
</t>
    </r>
    <r>
      <rPr>
        <b/>
        <sz val="8"/>
        <rFont val="FangSong"/>
        <charset val="134"/>
      </rPr>
      <t>算规则</t>
    </r>
  </si>
  <si>
    <r>
      <rPr>
        <b/>
        <sz val="8"/>
        <rFont val="FangSong"/>
        <charset val="134"/>
      </rPr>
      <t xml:space="preserve">计量
</t>
    </r>
    <r>
      <rPr>
        <b/>
        <sz val="8"/>
        <rFont val="FangSong"/>
        <charset val="134"/>
      </rPr>
      <t>单位</t>
    </r>
  </si>
  <si>
    <r>
      <rPr>
        <b/>
        <sz val="8"/>
        <rFont val="FangSong"/>
        <charset val="134"/>
      </rPr>
      <t xml:space="preserve">工程数量
</t>
    </r>
    <r>
      <rPr>
        <b/>
        <sz val="8"/>
        <rFont val="FangSong"/>
        <charset val="134"/>
      </rPr>
      <t>（暂定）</t>
    </r>
  </si>
  <si>
    <r>
      <rPr>
        <b/>
        <sz val="8"/>
        <rFont val="FangSong"/>
        <charset val="134"/>
      </rPr>
      <t>单价（元）</t>
    </r>
  </si>
  <si>
    <t>不含增值税
合价
（元）</t>
  </si>
  <si>
    <t>含增值税合
价
（元）</t>
  </si>
  <si>
    <t>其中人工费
单价（含
税）</t>
  </si>
  <si>
    <t>其中人工费合
价（含税）</t>
  </si>
  <si>
    <r>
      <rPr>
        <b/>
        <sz val="8"/>
        <rFont val="FangSong"/>
        <charset val="134"/>
      </rPr>
      <t xml:space="preserve">备注
</t>
    </r>
    <r>
      <rPr>
        <b/>
        <sz val="8"/>
        <rFont val="FangSong"/>
        <charset val="134"/>
      </rPr>
      <t>（</t>
    </r>
    <r>
      <rPr>
        <sz val="8"/>
        <rFont val="FangSong"/>
        <charset val="134"/>
      </rPr>
      <t xml:space="preserve"> </t>
    </r>
    <r>
      <rPr>
        <b/>
        <sz val="8"/>
        <rFont val="FangSong"/>
        <charset val="134"/>
      </rPr>
      <t xml:space="preserve">甲供材或
</t>
    </r>
    <r>
      <rPr>
        <b/>
        <sz val="8"/>
        <rFont val="FangSong"/>
        <charset val="134"/>
      </rPr>
      <t>其他说明）</t>
    </r>
  </si>
  <si>
    <r>
      <rPr>
        <b/>
        <sz val="8"/>
        <rFont val="FangSong"/>
        <charset val="134"/>
      </rPr>
      <t xml:space="preserve">不含增值税单
</t>
    </r>
    <r>
      <rPr>
        <b/>
        <sz val="8"/>
        <rFont val="FangSong"/>
        <charset val="134"/>
      </rPr>
      <t>价</t>
    </r>
  </si>
  <si>
    <r>
      <rPr>
        <b/>
        <sz val="8"/>
        <rFont val="FangSong"/>
        <charset val="134"/>
      </rPr>
      <t>增值税</t>
    </r>
  </si>
  <si>
    <r>
      <rPr>
        <b/>
        <sz val="8"/>
        <rFont val="FangSong"/>
        <charset val="134"/>
      </rPr>
      <t>合计</t>
    </r>
  </si>
  <si>
    <t>砌块墙</t>
  </si>
  <si>
    <t>1.砌块品种、规格、强度等级:A3.5蒸压加砌混凝土砌块
2.砂浆强度等级:Ma5砌筑砂浆
3.墙体类型:内墙</t>
  </si>
  <si>
    <t>含基层清理、调运搅拌砂浆、倒运砌块、排版设计、砌块机具使用费、砌块洞口打孔、砌体墙拉筋、植筋制作及安装、砌筑操作架跳板、木楔子防腐塞缝、工完场清、外墙连接件等孔洞封堵等为完成上述工作内容所涉及的其他辅助施工机械及一切所需的主要工序和上述未明示但实际完成奔向工作内容所需的辅助工序所包括的全部工作内容</t>
  </si>
  <si>
    <t>按实际项目发放图纸并结合实际工程量，采用实际工程量与图示工程量取小值</t>
  </si>
  <si>
    <t>m3</t>
  </si>
  <si>
    <t>本项目除钢筋为甲供外人机料等所有相关费用均含在综合单价中。</t>
  </si>
  <si>
    <t>1.砌块品种、规格、强度等级:蒸压轻质砂加气自保温砌块（ACC），强度级别A3.5
2.墙体类型:外墙（400厚外墙）</t>
  </si>
  <si>
    <t>构造柱、圈梁、过梁、压顶等砼构件</t>
  </si>
  <si>
    <t>1.混凝土种类:预拌
2.混凝土强度等级:综合考虑
3.含泵送，钢筋制作、安装，模板材料采购、安拆</t>
  </si>
  <si>
    <t>包括但不限于混凝土浇筑、振捣、养护、钢筋制作、运输、安装、钢筋接头处理（含绑扎、焊接、机械连接等）、预留预埋、植筋（含植筋用膨胀螺栓、植筋胶）、模板采购、制作、安拆、场内运输、开洞堵洞、外墙连接墙件等孔洞封堵、安装及拆除，集中堆放、场外运输、超高费、L型铁件、水泥内支撑、浇筑操作板、跳板、pu发泡剂、PE棒、脚手架、对拉螺杆等及完成本分项工程所需的其他工作，完工清场。</t>
  </si>
  <si>
    <t>本项目除混凝土、钢筋为甲供外人机料等所有相关费用均含在综合单价中。</t>
  </si>
  <si>
    <t>墙面一般抹灰</t>
  </si>
  <si>
    <t>1.内墙面的加气混凝土砌块与钢筋混凝土墙、柱交接处钉400宽通长钢丝网片(10目)</t>
  </si>
  <si>
    <t>材料运输、固定钢丝网</t>
  </si>
  <si>
    <t>m2</t>
  </si>
  <si>
    <t>人机料等所有相关费用均含在综合单价中。</t>
  </si>
  <si>
    <t>砌块墙钢丝网加固</t>
  </si>
  <si>
    <t>楼梯间和人流(疏散)通道的填充墙,应采用钢丝网砂浆面层加强  抹灰层内敷16号钢丝网,20mmX20mm</t>
  </si>
  <si>
    <t>固定钢丝网、整平和倒角处理、砂浆压实抹平</t>
  </si>
  <si>
    <t>屋面刚性层</t>
  </si>
  <si>
    <t>平屋面
1.40厚C20细石混凝土捣实压光(掺加防水剂,用量根据产品技术要求确定),且内配C4双向@100钢筋网片,保护层厚度不小于10.按纵横间距6m设置分格缝,缝宽20.缝内嵌填防水油膏
5.30厚C20细石混凝土找平层
6.最薄处30厚找坡2%找坡层,1:8水泥憎水型膨胀珍珠岩
7.挤塑聚苯板（厚度详见节能专篇）
10.钢筋混凝土屋面板,表面清理干净平整</t>
  </si>
  <si>
    <t>完成“项目特征”描述的所有工资内容</t>
  </si>
  <si>
    <t>本项目除混凝土为甲供外人机料等所有相关费用均含在综合单价中。</t>
  </si>
  <si>
    <t>露台一
1.10厚防滑地砖铺实拍平,缝宽5,1:1稀水泥砂浆擦缝
2.30厚1:3干硬性水泥砂浆结合层
7.30厚C20细石混凝土找平层
8.最薄处30厚找坡2%找坡层,1:8水泥憎水型膨胀珍珠岩
9.挤塑聚苯板（厚度详见节能专篇）
12.钢筋混凝土屋面板,表面清理干净平整</t>
  </si>
  <si>
    <t>露台一
13.30厚膨胀玻化微珠保温砂浆（用于屋面板下部有挑空处）
14.5mm厚聚合物抗裂砂浆(压入耐碱玻纤网格布一层)（用于屋面板下部有挑空处）
15.涂料饰面(同外墙)（用于屋面板下部有挑空处）</t>
  </si>
  <si>
    <t>露台二
1.10厚防滑地砖铺实拍平,缝宽5,1:1稀水泥砂浆擦缝
2.30厚1:3干硬性水泥砂浆结合层
5.20厚1:2水泥砂浆找平层
6.最薄处30厚找坡2%找坡层,1:8水泥憎水型膨胀珍珠岩
7.30厚膨胀玻化微珠保温砂浆
8.钢筋混凝土板,表面清理干净平整</t>
  </si>
  <si>
    <t>露台二
9.30厚膨胀玻化微珠保温砂浆
10.5mm厚聚合物抗裂砂浆(压入耐碱玻纤网格布一层)
11.涂料饰面(同外墙)</t>
  </si>
  <si>
    <t>风雨操场屋面
1.20厚C20细石混凝土捣实压光(掺加防水剂,用量根据产品技术要求确定),且内配C4双向@100钢筋网片,保护层厚度不小于10.按纵横间距6m设置分格缝,缝宽20.缝内嵌填防水油膏                                    2.水泥砂浆找平层</t>
  </si>
  <si>
    <t>出屋面竖井顶位置、电梯井道顶位置
1.20厚1:2.5水泥砂浆保护层
5.30厚C20细石混凝土找平层
6.最薄处30厚找坡2%找坡层,1:8水泥憎水型膨胀珍珠岩
7.挤塑聚苯板（厚度详见节能专篇）
10.钢筋混凝土屋面板,表面清理干净平整</t>
  </si>
  <si>
    <t>雨蓬
1.外墙涂料（水包水）
2.柔性耐水腻子
3.最薄处20mm厚M20水泥砂浆保护层兼找坡层抹面压光,设1mX1m分隔缝,缝宽20mm,缝内嵌建筑密封胶(向外找1%坡)
5.30厚膨胀玻化微珠保温砂浆 （中间防水层）                                          
8.30厚膨胀玻化微珠保温砂浆
9.5mm厚聚合物抗裂砂浆(压入耐碱玻纤网格布一层)
10.柔性耐水腻子
11.外墙涂料</t>
  </si>
  <si>
    <t>墙面装饰板</t>
  </si>
  <si>
    <t>1.干挂铝板饰面,用硅酮密封胶填缝
2.主次龙骨安装及固定件</t>
  </si>
  <si>
    <t>1.铺钉面层、钉压条、清理等全部操作过程。
2.面层安装、打胶、清理等。
3.基层处理,排版、分格、弹线,钻孔安装固定件,下料,粘贴保温层,嵌缝、勾缝,撕保护膜,清洁面板。　　</t>
  </si>
  <si>
    <t>柱、梁面一般抹灰</t>
  </si>
  <si>
    <t>1.外墙涂料（水包水）
2.柔性耐水腻子2道
3.6厚高强型防水砂浆,中间压入一层耐碱玻璃纤维网格布
4.15厚抹面砂浆(由厂家指导施工)
5.基层清理干净(结构保温一体化墙体)</t>
  </si>
  <si>
    <t>清理、修补、湿润基层表面、调运砂浆、分层抹灰找平(包括门窗洞口侧壁抹灰）、罩面压光、清扫落地灰、清理等全部操作过程。　</t>
  </si>
  <si>
    <t>1.外墙涂料（水包水）
2.柔性耐水腻子2道
3.1.0厚透气型防水涂料
3.6厚高强型防水砂浆,中间压入一层耐碱玻璃纤维网格布
5.15厚抹面砂浆(由厂家指导施工)
6.基层清理干净(自保温砌块)</t>
  </si>
  <si>
    <t>混凝土冷桥部位 女儿墙内侧
1.外墙涂料（水包水）
2.柔性耐水腻子2道
3.6厚高强型防水砂浆,中间压入一层耐碱玻璃纤维网格布                     4.砂浆找平层
5.基层清理干净(自保温砌块)</t>
  </si>
  <si>
    <t>外墙墙裙 12J1外墙9-C  砌块墙                                        外墙涂料（水包水）
1.2厚配套专用界面砂浆批刮
2.9厚2：1:8水泥石灰砂浆
3.6厚1:2.5水泥砂浆找平
4.5厚干粉类聚合物水泥防水砂浆，中间压入一层耐碱玻璃纤维网布
5.涂饰底层涂料
6.喷涂主层涂料
7.涂饰面层涂料二遍</t>
  </si>
  <si>
    <t>保温隔热墙面</t>
  </si>
  <si>
    <t>1.30厚膨胀玻化微珠保温砂浆
3.部位:外门窗洞口周边侧墙,外墙圈梁,构造柱以及挑出的构件、附墙部位,如女儿墙、挑檐、雨罩、扶壁柱、装饰线、通风井内侧、空调室外机隔板等</t>
  </si>
  <si>
    <t>基层清理、凿毛、调制、材料拌合、调运材料、分层批刮等及完成本分项工程所需的其他工作，完工清场。</t>
  </si>
  <si>
    <t>墙面变形缝</t>
  </si>
  <si>
    <t>外墙变形缝,当缝宽不大于200时,做法参见12J14-21-1、12J14-21-2;外墙变形缝大于200时,做法参见12J14-22-1、12J14-22-2盖板颜色同外墙</t>
  </si>
  <si>
    <t>m</t>
  </si>
  <si>
    <t>1.AEPS装饰板（AEPS）</t>
  </si>
  <si>
    <t>材料采购、加工、安装、材料倒运、活完场清等为完成此项工作的工作内容。</t>
  </si>
  <si>
    <t>1.AEPS装饰板面层
1.外墙涂料（水包水）
2.柔性耐水腻子2道
3.6厚高强型防水砂浆,中间压入一层耐碱玻璃纤维网格布
5.基层清理干净(APES装饰板)（AEPS）</t>
  </si>
  <si>
    <t>墙面装饰
线条</t>
  </si>
  <si>
    <t>1.AEPS装饰线条（AEPS）</t>
  </si>
  <si>
    <t>金属窗台板</t>
  </si>
  <si>
    <t>窗台处设置披水板</t>
  </si>
  <si>
    <t>地下室顶板</t>
  </si>
  <si>
    <t>车库顶板发泡混凝土找坡层，                                                   干铺纤维布</t>
  </si>
  <si>
    <t>基层清理、混凝土浇筑、振捣、养护、材料购买、运输、安装等及完成本分项工程所需的其他工作，完工清场。</t>
  </si>
  <si>
    <t>屋面透气
孔</t>
  </si>
  <si>
    <t>排气管：管径50pvc管，弯头部分为管径50镀锌钢管</t>
  </si>
  <si>
    <t>打孔、管材购买、运输、安装等全部工作内容</t>
  </si>
  <si>
    <t>挑檐内回填</t>
  </si>
  <si>
    <t>80厚C20细石混凝土找平层                                            1:8水泥憎水型膨胀珍珠岩</t>
  </si>
  <si>
    <t>安全文明施工费</t>
  </si>
  <si>
    <t>项</t>
  </si>
  <si>
    <t>现场安全防护设施的搭设、工人安全防护用品、配合总包方迎检等工作内容。</t>
  </si>
  <si>
    <r>
      <rPr>
        <b/>
        <sz val="8"/>
        <color rgb="FFFF0000"/>
        <rFont val="FangSong"/>
        <charset val="134"/>
      </rPr>
      <t>不含增值税造价</t>
    </r>
  </si>
  <si>
    <r>
      <rPr>
        <b/>
        <sz val="8"/>
        <color rgb="FFFF0000"/>
        <rFont val="FangSong"/>
        <charset val="134"/>
      </rPr>
      <t>元</t>
    </r>
  </si>
  <si>
    <r>
      <rPr>
        <b/>
        <sz val="8"/>
        <color rgb="FFFF0000"/>
        <rFont val="FangSong"/>
        <charset val="134"/>
      </rPr>
      <t>增值税</t>
    </r>
  </si>
  <si>
    <r>
      <rPr>
        <b/>
        <sz val="8"/>
        <rFont val="FangSong"/>
        <charset val="134"/>
      </rPr>
      <t>*</t>
    </r>
  </si>
  <si>
    <r>
      <rPr>
        <b/>
        <sz val="8"/>
        <color rgb="FFFF0000"/>
        <rFont val="FangSong"/>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</si>
</sst>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
  </numFmts>
  <fonts count="36">
    <font>
      <sz val="11"/>
      <color rgb="FF000000"/>
      <name val="Arial"/>
      <charset val="204"/>
    </font>
    <font>
      <sz val="11"/>
      <color rgb="FF000000"/>
      <name val="宋体"/>
      <charset val="204"/>
    </font>
    <font>
      <sz val="8"/>
      <color rgb="FF000000"/>
      <name val="FangSong"/>
      <charset val="134"/>
    </font>
    <font>
      <b/>
      <sz val="13"/>
      <name val="FangSong"/>
      <charset val="134"/>
    </font>
    <font>
      <b/>
      <sz val="13"/>
      <color rgb="FF000000"/>
      <name val="Arial"/>
      <charset val="134"/>
    </font>
    <font>
      <b/>
      <sz val="8"/>
      <name val="FangSong"/>
      <charset val="134"/>
    </font>
    <font>
      <b/>
      <sz val="8"/>
      <color rgb="FF000000"/>
      <name val="FangSong"/>
      <charset val="134"/>
    </font>
    <font>
      <sz val="10"/>
      <name val="宋体"/>
      <charset val="134"/>
    </font>
    <font>
      <sz val="10"/>
      <name val="宋体"/>
      <charset val="134"/>
      <scheme val="minor"/>
    </font>
    <font>
      <sz val="10"/>
      <color theme="1"/>
      <name val="宋体"/>
      <charset val="134"/>
      <scheme val="minor"/>
    </font>
    <font>
      <sz val="11"/>
      <color theme="1"/>
      <name val="宋体"/>
      <charset val="134"/>
      <scheme val="minor"/>
    </font>
    <font>
      <b/>
      <sz val="8"/>
      <color rgb="FFFF0000"/>
      <name val="FangSong"/>
      <charset val="134"/>
    </font>
    <font>
      <b/>
      <sz val="8"/>
      <name val="宋体"/>
      <charset val="134"/>
    </font>
    <font>
      <sz val="10"/>
      <color rgb="FF000000"/>
      <name val="宋体"/>
      <charset val="204"/>
    </font>
    <font>
      <b/>
      <sz val="8"/>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8"/>
      <name val="FangSong"/>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59">
    <xf numFmtId="0" fontId="0" fillId="0" borderId="0" xfId="0" applyFill="1" applyBorder="1" applyAlignment="1">
      <alignment horizontal="left" vertical="top" wrapText="1"/>
    </xf>
    <xf numFmtId="176" fontId="0" fillId="0" borderId="0" xfId="0" applyNumberFormat="1" applyFill="1" applyBorder="1" applyAlignment="1">
      <alignment horizontal="center" vertical="center" wrapText="1"/>
    </xf>
    <xf numFmtId="176" fontId="0" fillId="0" borderId="0" xfId="0" applyNumberFormat="1" applyFill="1" applyBorder="1" applyAlignment="1">
      <alignment horizontal="left" vertical="top" wrapText="1"/>
    </xf>
    <xf numFmtId="176"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top" wrapText="1"/>
    </xf>
    <xf numFmtId="177" fontId="3" fillId="0" borderId="0" xfId="0" applyNumberFormat="1" applyFont="1" applyFill="1" applyAlignment="1">
      <alignment horizontal="center" vertical="top" wrapText="1"/>
    </xf>
    <xf numFmtId="177" fontId="4" fillId="0" borderId="0" xfId="0" applyNumberFormat="1" applyFont="1" applyFill="1" applyAlignment="1">
      <alignment horizontal="center" vertical="top" wrapText="1"/>
    </xf>
    <xf numFmtId="177" fontId="4" fillId="0" borderId="0" xfId="0" applyNumberFormat="1" applyFont="1" applyFill="1" applyBorder="1" applyAlignment="1">
      <alignment horizontal="center" vertical="top" wrapText="1"/>
    </xf>
    <xf numFmtId="0" fontId="5" fillId="0" borderId="0" xfId="0" applyNumberFormat="1" applyFont="1" applyFill="1" applyBorder="1" applyAlignment="1">
      <alignment horizontal="left" vertical="top"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indent="1"/>
    </xf>
    <xf numFmtId="0" fontId="0" fillId="0" borderId="1"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2" xfId="0" applyNumberForma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4" xfId="49" applyFont="1" applyFill="1" applyBorder="1" applyAlignment="1">
      <alignment horizontal="left" vertical="center" wrapText="1"/>
    </xf>
    <xf numFmtId="0" fontId="7" fillId="0" borderId="4" xfId="0" applyFont="1" applyFill="1" applyBorder="1" applyAlignment="1">
      <alignment horizontal="left" vertical="center" wrapText="1"/>
    </xf>
    <xf numFmtId="176" fontId="8" fillId="0" borderId="4"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vertical="center"/>
    </xf>
    <xf numFmtId="0" fontId="9" fillId="0" borderId="4" xfId="0" applyFont="1" applyFill="1" applyBorder="1" applyAlignment="1">
      <alignmen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0" fontId="10" fillId="0" borderId="4" xfId="0" applyFont="1" applyFill="1" applyBorder="1" applyAlignment="1">
      <alignment horizontal="center" vertical="center"/>
    </xf>
    <xf numFmtId="176" fontId="9" fillId="0" borderId="4" xfId="0" applyNumberFormat="1" applyFont="1" applyFill="1" applyBorder="1" applyAlignment="1">
      <alignment horizontal="center" vertical="center"/>
    </xf>
    <xf numFmtId="0" fontId="0" fillId="0" borderId="7" xfId="0" applyNumberFormat="1" applyFill="1" applyBorder="1" applyAlignment="1">
      <alignment horizontal="left" vertical="top" wrapText="1"/>
    </xf>
    <xf numFmtId="0" fontId="11" fillId="0" borderId="3" xfId="0" applyNumberFormat="1" applyFont="1" applyFill="1" applyBorder="1" applyAlignment="1">
      <alignment horizontal="center" vertical="center" wrapText="1"/>
    </xf>
    <xf numFmtId="0" fontId="0" fillId="0" borderId="3" xfId="0" applyNumberFormat="1" applyFill="1" applyBorder="1" applyAlignment="1">
      <alignment horizontal="center" vertical="center" wrapText="1"/>
    </xf>
    <xf numFmtId="0" fontId="0" fillId="0" borderId="3" xfId="0" applyNumberFormat="1" applyFill="1" applyBorder="1" applyAlignment="1">
      <alignment horizontal="left" vertical="top" wrapText="1"/>
    </xf>
    <xf numFmtId="0" fontId="6" fillId="0" borderId="8"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0" fillId="0" borderId="9" xfId="0" applyNumberFormat="1" applyFill="1" applyBorder="1" applyAlignment="1">
      <alignment horizontal="center" vertical="center" wrapText="1"/>
    </xf>
    <xf numFmtId="0" fontId="0" fillId="0" borderId="9" xfId="0" applyNumberFormat="1" applyFill="1" applyBorder="1" applyAlignment="1">
      <alignment horizontal="left" vertical="top" wrapText="1"/>
    </xf>
    <xf numFmtId="176" fontId="4" fillId="0" borderId="0" xfId="0" applyNumberFormat="1" applyFont="1" applyFill="1" applyAlignment="1">
      <alignment horizontal="center" vertical="top" wrapText="1"/>
    </xf>
    <xf numFmtId="176" fontId="0" fillId="0" borderId="2" xfId="0" applyNumberForma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0" fillId="0" borderId="10" xfId="0" applyNumberForma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176" fontId="13" fillId="0" borderId="3" xfId="0" applyNumberFormat="1" applyFont="1" applyFill="1" applyBorder="1" applyAlignment="1">
      <alignment horizontal="left" vertical="center" wrapText="1"/>
    </xf>
    <xf numFmtId="176" fontId="0" fillId="0" borderId="3" xfId="0" applyNumberFormat="1" applyFill="1" applyBorder="1" applyAlignment="1">
      <alignment horizontal="center" vertical="center" wrapText="1"/>
    </xf>
    <xf numFmtId="176" fontId="11" fillId="0" borderId="3"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0" fillId="0" borderId="11" xfId="0" applyNumberFormat="1" applyFill="1" applyBorder="1" applyAlignment="1">
      <alignment horizontal="left" vertical="top" wrapText="1"/>
    </xf>
    <xf numFmtId="176" fontId="0" fillId="0" borderId="9" xfId="0" applyNumberForma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4" fillId="0" borderId="9"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wrapText="1"/>
    </xf>
    <xf numFmtId="0" fontId="0" fillId="0" borderId="12" xfId="0" applyNumberForma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abSelected="1" workbookViewId="0">
      <pane ySplit="5" topLeftCell="A29" activePane="bottomLeft" state="frozen"/>
      <selection/>
      <selection pane="bottomLeft" activeCell="I30" sqref="H30:I30"/>
    </sheetView>
  </sheetViews>
  <sheetFormatPr defaultColWidth="10.2833333333333" defaultRowHeight="14.25"/>
  <cols>
    <col min="1" max="1" width="5.65" customWidth="1"/>
    <col min="2" max="2" width="11.4333333333333" customWidth="1"/>
    <col min="3" max="3" width="29.75" customWidth="1"/>
    <col min="4" max="4" width="31.875" customWidth="1"/>
    <col min="5" max="5" width="21.0833333333333" customWidth="1"/>
    <col min="6" max="6" width="7.48333333333333" customWidth="1"/>
    <col min="7" max="7" width="11.25" customWidth="1"/>
    <col min="8" max="8" width="11" customWidth="1"/>
    <col min="9" max="9" width="8.3" style="1" customWidth="1"/>
    <col min="10" max="10" width="10" style="1" customWidth="1"/>
    <col min="11" max="12" width="10" style="2" customWidth="1"/>
    <col min="13" max="13" width="10" style="3" customWidth="1"/>
    <col min="14" max="14" width="10.5" style="3" customWidth="1"/>
    <col min="15" max="15" width="11.1833333333333" customWidth="1"/>
  </cols>
  <sheetData>
    <row r="1" ht="13.5" customHeight="1" spans="1:1">
      <c r="A1" s="4" t="s">
        <v>0</v>
      </c>
    </row>
    <row r="2" ht="19.5" customHeight="1" spans="1:15">
      <c r="A2" s="5" t="s">
        <v>1</v>
      </c>
      <c r="B2" s="6"/>
      <c r="C2" s="6"/>
      <c r="D2" s="6"/>
      <c r="E2" s="6"/>
      <c r="F2" s="7"/>
      <c r="G2" s="6"/>
      <c r="H2" s="6"/>
      <c r="I2" s="6"/>
      <c r="J2" s="38"/>
      <c r="K2" s="38"/>
      <c r="L2" s="38"/>
      <c r="M2" s="38"/>
      <c r="N2" s="38"/>
      <c r="O2" s="6"/>
    </row>
    <row r="3" ht="13.5" customHeight="1" spans="1:1">
      <c r="A3" s="8" t="s">
        <v>2</v>
      </c>
    </row>
    <row r="4" ht="21.5" customHeight="1" spans="1:15">
      <c r="A4" s="9" t="s">
        <v>3</v>
      </c>
      <c r="B4" s="10" t="s">
        <v>4</v>
      </c>
      <c r="C4" s="10" t="s">
        <v>5</v>
      </c>
      <c r="D4" s="10" t="s">
        <v>6</v>
      </c>
      <c r="E4" s="10" t="s">
        <v>7</v>
      </c>
      <c r="F4" s="11" t="s">
        <v>8</v>
      </c>
      <c r="G4" s="10" t="s">
        <v>9</v>
      </c>
      <c r="H4" s="10" t="s">
        <v>10</v>
      </c>
      <c r="I4" s="39"/>
      <c r="J4" s="39"/>
      <c r="K4" s="40" t="s">
        <v>11</v>
      </c>
      <c r="L4" s="40" t="s">
        <v>12</v>
      </c>
      <c r="M4" s="40" t="s">
        <v>13</v>
      </c>
      <c r="N4" s="40" t="s">
        <v>14</v>
      </c>
      <c r="O4" s="41" t="s">
        <v>15</v>
      </c>
    </row>
    <row r="5" ht="27" customHeight="1" spans="1:15">
      <c r="A5" s="12"/>
      <c r="B5" s="13"/>
      <c r="C5" s="13"/>
      <c r="D5" s="13"/>
      <c r="E5" s="13"/>
      <c r="F5" s="14"/>
      <c r="G5" s="13"/>
      <c r="H5" s="15" t="s">
        <v>16</v>
      </c>
      <c r="I5" s="42" t="s">
        <v>17</v>
      </c>
      <c r="J5" s="42" t="s">
        <v>18</v>
      </c>
      <c r="K5" s="43"/>
      <c r="L5" s="43"/>
      <c r="M5" s="43"/>
      <c r="N5" s="43"/>
      <c r="O5" s="44"/>
    </row>
    <row r="6" ht="123" customHeight="1" spans="1:15">
      <c r="A6" s="16">
        <v>1</v>
      </c>
      <c r="B6" s="17" t="s">
        <v>19</v>
      </c>
      <c r="C6" s="18" t="s">
        <v>20</v>
      </c>
      <c r="D6" s="19" t="s">
        <v>21</v>
      </c>
      <c r="E6" s="16" t="s">
        <v>22</v>
      </c>
      <c r="F6" s="17" t="s">
        <v>23</v>
      </c>
      <c r="G6" s="20">
        <v>858.21</v>
      </c>
      <c r="H6" s="21"/>
      <c r="I6" s="45"/>
      <c r="J6" s="45"/>
      <c r="K6" s="45"/>
      <c r="L6" s="45"/>
      <c r="M6" s="45"/>
      <c r="N6" s="45"/>
      <c r="O6" s="46" t="s">
        <v>24</v>
      </c>
    </row>
    <row r="7" ht="131" customHeight="1" spans="1:15">
      <c r="A7" s="16">
        <v>2</v>
      </c>
      <c r="B7" s="17" t="s">
        <v>19</v>
      </c>
      <c r="C7" s="18" t="s">
        <v>25</v>
      </c>
      <c r="D7" s="19" t="s">
        <v>21</v>
      </c>
      <c r="E7" s="16" t="s">
        <v>22</v>
      </c>
      <c r="F7" s="17" t="s">
        <v>23</v>
      </c>
      <c r="G7" s="17">
        <v>426.3</v>
      </c>
      <c r="H7" s="21"/>
      <c r="I7" s="45"/>
      <c r="J7" s="45"/>
      <c r="K7" s="45"/>
      <c r="L7" s="45"/>
      <c r="M7" s="45"/>
      <c r="N7" s="45"/>
      <c r="O7" s="46" t="s">
        <v>24</v>
      </c>
    </row>
    <row r="8" ht="135" customHeight="1" spans="1:15">
      <c r="A8" s="16">
        <v>3</v>
      </c>
      <c r="B8" s="17" t="s">
        <v>26</v>
      </c>
      <c r="C8" s="18" t="s">
        <v>27</v>
      </c>
      <c r="D8" s="19" t="s">
        <v>28</v>
      </c>
      <c r="E8" s="16" t="s">
        <v>22</v>
      </c>
      <c r="F8" s="17" t="s">
        <v>23</v>
      </c>
      <c r="G8" s="20">
        <v>210.29</v>
      </c>
      <c r="H8" s="21"/>
      <c r="I8" s="45"/>
      <c r="J8" s="45"/>
      <c r="K8" s="45"/>
      <c r="L8" s="45"/>
      <c r="M8" s="45"/>
      <c r="N8" s="45"/>
      <c r="O8" s="46" t="s">
        <v>29</v>
      </c>
    </row>
    <row r="9" ht="46" customHeight="1" spans="1:15">
      <c r="A9" s="16">
        <v>4</v>
      </c>
      <c r="B9" s="17" t="s">
        <v>30</v>
      </c>
      <c r="C9" s="18" t="s">
        <v>31</v>
      </c>
      <c r="D9" s="19" t="s">
        <v>32</v>
      </c>
      <c r="E9" s="16" t="s">
        <v>22</v>
      </c>
      <c r="F9" s="17" t="s">
        <v>33</v>
      </c>
      <c r="G9" s="20">
        <v>100</v>
      </c>
      <c r="H9" s="21"/>
      <c r="I9" s="45"/>
      <c r="J9" s="45"/>
      <c r="K9" s="45"/>
      <c r="L9" s="45"/>
      <c r="M9" s="45"/>
      <c r="N9" s="45"/>
      <c r="O9" s="47" t="s">
        <v>34</v>
      </c>
    </row>
    <row r="10" ht="58" customHeight="1" spans="1:15">
      <c r="A10" s="16">
        <v>5</v>
      </c>
      <c r="B10" s="17" t="s">
        <v>35</v>
      </c>
      <c r="C10" s="18" t="s">
        <v>36</v>
      </c>
      <c r="D10" s="19" t="s">
        <v>37</v>
      </c>
      <c r="E10" s="16" t="s">
        <v>22</v>
      </c>
      <c r="F10" s="17" t="s">
        <v>33</v>
      </c>
      <c r="G10" s="20">
        <v>100</v>
      </c>
      <c r="H10" s="21"/>
      <c r="I10" s="45"/>
      <c r="J10" s="45"/>
      <c r="K10" s="45"/>
      <c r="L10" s="45"/>
      <c r="M10" s="45"/>
      <c r="N10" s="45"/>
      <c r="O10" s="47" t="s">
        <v>34</v>
      </c>
    </row>
    <row r="11" ht="153" customHeight="1" spans="1:15">
      <c r="A11" s="16">
        <v>6</v>
      </c>
      <c r="B11" s="17" t="s">
        <v>38</v>
      </c>
      <c r="C11" s="18" t="s">
        <v>39</v>
      </c>
      <c r="D11" s="18" t="s">
        <v>40</v>
      </c>
      <c r="E11" s="16" t="s">
        <v>22</v>
      </c>
      <c r="F11" s="17" t="s">
        <v>33</v>
      </c>
      <c r="G11" s="20">
        <f>1757.29+598.12</f>
        <v>2355.41</v>
      </c>
      <c r="H11" s="21"/>
      <c r="I11" s="45"/>
      <c r="J11" s="45"/>
      <c r="K11" s="45"/>
      <c r="L11" s="45"/>
      <c r="M11" s="45"/>
      <c r="N11" s="45"/>
      <c r="O11" s="46" t="s">
        <v>41</v>
      </c>
    </row>
    <row r="12" ht="130" customHeight="1" spans="1:15">
      <c r="A12" s="16">
        <v>7</v>
      </c>
      <c r="B12" s="17" t="s">
        <v>38</v>
      </c>
      <c r="C12" s="18" t="s">
        <v>42</v>
      </c>
      <c r="D12" s="18" t="s">
        <v>40</v>
      </c>
      <c r="E12" s="16" t="s">
        <v>22</v>
      </c>
      <c r="F12" s="17" t="s">
        <v>33</v>
      </c>
      <c r="G12" s="20">
        <f>191.67+954.75</f>
        <v>1146.42</v>
      </c>
      <c r="H12" s="21"/>
      <c r="I12" s="45"/>
      <c r="J12" s="45"/>
      <c r="K12" s="45"/>
      <c r="L12" s="45"/>
      <c r="M12" s="45"/>
      <c r="N12" s="45"/>
      <c r="O12" s="46" t="s">
        <v>41</v>
      </c>
    </row>
    <row r="13" ht="110" customHeight="1" spans="1:15">
      <c r="A13" s="16">
        <v>8</v>
      </c>
      <c r="B13" s="17" t="s">
        <v>38</v>
      </c>
      <c r="C13" s="18" t="s">
        <v>43</v>
      </c>
      <c r="D13" s="18" t="s">
        <v>40</v>
      </c>
      <c r="E13" s="16" t="s">
        <v>22</v>
      </c>
      <c r="F13" s="17" t="s">
        <v>33</v>
      </c>
      <c r="G13" s="20">
        <v>122</v>
      </c>
      <c r="H13" s="21"/>
      <c r="I13" s="45"/>
      <c r="J13" s="45"/>
      <c r="K13" s="45"/>
      <c r="L13" s="45"/>
      <c r="M13" s="45"/>
      <c r="N13" s="45"/>
      <c r="O13" s="47" t="s">
        <v>34</v>
      </c>
    </row>
    <row r="14" ht="119" customHeight="1" spans="1:15">
      <c r="A14" s="16">
        <v>9</v>
      </c>
      <c r="B14" s="17" t="s">
        <v>38</v>
      </c>
      <c r="C14" s="18" t="s">
        <v>44</v>
      </c>
      <c r="D14" s="18" t="s">
        <v>40</v>
      </c>
      <c r="E14" s="16" t="s">
        <v>22</v>
      </c>
      <c r="F14" s="17" t="s">
        <v>33</v>
      </c>
      <c r="G14" s="20">
        <f>543.78+140.69</f>
        <v>684.47</v>
      </c>
      <c r="H14" s="21"/>
      <c r="I14" s="45"/>
      <c r="J14" s="45"/>
      <c r="K14" s="45"/>
      <c r="L14" s="45"/>
      <c r="M14" s="45"/>
      <c r="N14" s="45"/>
      <c r="O14" s="47" t="s">
        <v>34</v>
      </c>
    </row>
    <row r="15" ht="74" customHeight="1" spans="1:15">
      <c r="A15" s="16">
        <v>10</v>
      </c>
      <c r="B15" s="17" t="s">
        <v>38</v>
      </c>
      <c r="C15" s="18" t="s">
        <v>45</v>
      </c>
      <c r="D15" s="18" t="s">
        <v>40</v>
      </c>
      <c r="E15" s="16" t="s">
        <v>22</v>
      </c>
      <c r="F15" s="17" t="s">
        <v>33</v>
      </c>
      <c r="G15" s="20">
        <v>684.47</v>
      </c>
      <c r="H15" s="21"/>
      <c r="I15" s="45"/>
      <c r="J15" s="45"/>
      <c r="K15" s="45"/>
      <c r="L15" s="45"/>
      <c r="M15" s="45"/>
      <c r="N15" s="45"/>
      <c r="O15" s="47" t="s">
        <v>34</v>
      </c>
    </row>
    <row r="16" ht="100" customHeight="1" spans="1:15">
      <c r="A16" s="16">
        <v>11</v>
      </c>
      <c r="B16" s="17" t="s">
        <v>38</v>
      </c>
      <c r="C16" s="18" t="s">
        <v>46</v>
      </c>
      <c r="D16" s="18" t="s">
        <v>40</v>
      </c>
      <c r="E16" s="16" t="s">
        <v>22</v>
      </c>
      <c r="F16" s="17" t="s">
        <v>33</v>
      </c>
      <c r="G16" s="20">
        <v>841.72</v>
      </c>
      <c r="H16" s="21"/>
      <c r="I16" s="45"/>
      <c r="J16" s="45"/>
      <c r="K16" s="45"/>
      <c r="L16" s="45"/>
      <c r="M16" s="45"/>
      <c r="N16" s="45"/>
      <c r="O16" s="46" t="s">
        <v>41</v>
      </c>
    </row>
    <row r="17" ht="111" customHeight="1" spans="1:15">
      <c r="A17" s="16">
        <v>12</v>
      </c>
      <c r="B17" s="17" t="s">
        <v>38</v>
      </c>
      <c r="C17" s="18" t="s">
        <v>47</v>
      </c>
      <c r="D17" s="18" t="s">
        <v>40</v>
      </c>
      <c r="E17" s="16" t="s">
        <v>22</v>
      </c>
      <c r="F17" s="17" t="s">
        <v>33</v>
      </c>
      <c r="G17" s="20">
        <f>12.37+26.73</f>
        <v>39.1</v>
      </c>
      <c r="H17" s="21"/>
      <c r="I17" s="45"/>
      <c r="J17" s="45"/>
      <c r="K17" s="45"/>
      <c r="L17" s="45"/>
      <c r="M17" s="45"/>
      <c r="N17" s="45"/>
      <c r="O17" s="46" t="s">
        <v>41</v>
      </c>
    </row>
    <row r="18" ht="168" customHeight="1" spans="1:15">
      <c r="A18" s="16">
        <v>13</v>
      </c>
      <c r="B18" s="17" t="s">
        <v>38</v>
      </c>
      <c r="C18" s="18" t="s">
        <v>48</v>
      </c>
      <c r="D18" s="18" t="s">
        <v>40</v>
      </c>
      <c r="E18" s="16" t="s">
        <v>22</v>
      </c>
      <c r="F18" s="17" t="s">
        <v>33</v>
      </c>
      <c r="G18" s="20">
        <v>2.52</v>
      </c>
      <c r="H18" s="21"/>
      <c r="I18" s="45"/>
      <c r="J18" s="45"/>
      <c r="K18" s="45"/>
      <c r="L18" s="45"/>
      <c r="M18" s="45"/>
      <c r="N18" s="45"/>
      <c r="O18" s="47" t="s">
        <v>34</v>
      </c>
    </row>
    <row r="19" ht="84" customHeight="1" spans="1:15">
      <c r="A19" s="16">
        <v>14</v>
      </c>
      <c r="B19" s="16" t="s">
        <v>49</v>
      </c>
      <c r="C19" s="19" t="s">
        <v>50</v>
      </c>
      <c r="D19" s="19" t="s">
        <v>51</v>
      </c>
      <c r="E19" s="16" t="s">
        <v>22</v>
      </c>
      <c r="F19" s="17" t="s">
        <v>33</v>
      </c>
      <c r="G19" s="20">
        <v>1309.36</v>
      </c>
      <c r="H19" s="21"/>
      <c r="I19" s="45"/>
      <c r="J19" s="45"/>
      <c r="K19" s="45"/>
      <c r="L19" s="45"/>
      <c r="M19" s="45"/>
      <c r="N19" s="45"/>
      <c r="O19" s="47" t="s">
        <v>34</v>
      </c>
    </row>
    <row r="20" ht="97" customHeight="1" spans="1:15">
      <c r="A20" s="16">
        <v>15</v>
      </c>
      <c r="B20" s="16" t="s">
        <v>52</v>
      </c>
      <c r="C20" s="19" t="s">
        <v>53</v>
      </c>
      <c r="D20" s="19" t="s">
        <v>54</v>
      </c>
      <c r="E20" s="16" t="s">
        <v>22</v>
      </c>
      <c r="F20" s="17" t="s">
        <v>33</v>
      </c>
      <c r="G20" s="20">
        <f>1269.94+927.02</f>
        <v>2196.96</v>
      </c>
      <c r="H20" s="21"/>
      <c r="I20" s="45"/>
      <c r="J20" s="45"/>
      <c r="K20" s="45"/>
      <c r="L20" s="45"/>
      <c r="M20" s="45"/>
      <c r="N20" s="45"/>
      <c r="O20" s="47" t="s">
        <v>34</v>
      </c>
    </row>
    <row r="21" ht="97" customHeight="1" spans="1:15">
      <c r="A21" s="16">
        <v>16</v>
      </c>
      <c r="B21" s="16" t="s">
        <v>30</v>
      </c>
      <c r="C21" s="19" t="s">
        <v>55</v>
      </c>
      <c r="D21" s="19" t="s">
        <v>54</v>
      </c>
      <c r="E21" s="16" t="s">
        <v>22</v>
      </c>
      <c r="F21" s="17" t="s">
        <v>33</v>
      </c>
      <c r="G21" s="20">
        <f>5363.86+4693.37</f>
        <v>10057.23</v>
      </c>
      <c r="H21" s="21"/>
      <c r="I21" s="45"/>
      <c r="J21" s="45"/>
      <c r="K21" s="45"/>
      <c r="L21" s="45"/>
      <c r="M21" s="45"/>
      <c r="N21" s="45"/>
      <c r="O21" s="47" t="s">
        <v>34</v>
      </c>
    </row>
    <row r="22" ht="97" customHeight="1" spans="1:15">
      <c r="A22" s="16">
        <v>17</v>
      </c>
      <c r="B22" s="16" t="s">
        <v>30</v>
      </c>
      <c r="C22" s="19" t="s">
        <v>56</v>
      </c>
      <c r="D22" s="19" t="s">
        <v>54</v>
      </c>
      <c r="E22" s="16" t="s">
        <v>22</v>
      </c>
      <c r="F22" s="17" t="s">
        <v>33</v>
      </c>
      <c r="G22" s="20">
        <f>19.03+297.4</f>
        <v>316.43</v>
      </c>
      <c r="H22" s="21"/>
      <c r="I22" s="45"/>
      <c r="J22" s="45"/>
      <c r="K22" s="45"/>
      <c r="L22" s="45"/>
      <c r="M22" s="45"/>
      <c r="N22" s="45"/>
      <c r="O22" s="47" t="s">
        <v>34</v>
      </c>
    </row>
    <row r="23" ht="138" customHeight="1" spans="1:15">
      <c r="A23" s="16">
        <v>18</v>
      </c>
      <c r="B23" s="16" t="s">
        <v>30</v>
      </c>
      <c r="C23" s="19" t="s">
        <v>57</v>
      </c>
      <c r="D23" s="19" t="s">
        <v>54</v>
      </c>
      <c r="E23" s="16" t="s">
        <v>22</v>
      </c>
      <c r="F23" s="17" t="s">
        <v>33</v>
      </c>
      <c r="G23" s="20">
        <f>404.99+276.37</f>
        <v>681.36</v>
      </c>
      <c r="H23" s="21"/>
      <c r="I23" s="45"/>
      <c r="J23" s="45"/>
      <c r="K23" s="45"/>
      <c r="L23" s="45"/>
      <c r="M23" s="45"/>
      <c r="N23" s="45"/>
      <c r="O23" s="47" t="s">
        <v>34</v>
      </c>
    </row>
    <row r="24" ht="77" customHeight="1" spans="1:15">
      <c r="A24" s="16">
        <v>19</v>
      </c>
      <c r="B24" s="17" t="s">
        <v>58</v>
      </c>
      <c r="C24" s="18" t="s">
        <v>59</v>
      </c>
      <c r="D24" s="18" t="s">
        <v>60</v>
      </c>
      <c r="E24" s="16" t="s">
        <v>22</v>
      </c>
      <c r="F24" s="17" t="s">
        <v>33</v>
      </c>
      <c r="G24" s="20">
        <v>9800</v>
      </c>
      <c r="H24" s="22"/>
      <c r="I24" s="45"/>
      <c r="J24" s="45"/>
      <c r="K24" s="45"/>
      <c r="L24" s="45"/>
      <c r="M24" s="45"/>
      <c r="N24" s="45"/>
      <c r="O24" s="47" t="s">
        <v>34</v>
      </c>
    </row>
    <row r="25" ht="61" customHeight="1" spans="1:15">
      <c r="A25" s="16">
        <v>20</v>
      </c>
      <c r="B25" s="17" t="s">
        <v>61</v>
      </c>
      <c r="C25" s="18" t="s">
        <v>62</v>
      </c>
      <c r="D25" s="18" t="s">
        <v>40</v>
      </c>
      <c r="E25" s="16" t="s">
        <v>22</v>
      </c>
      <c r="F25" s="17" t="s">
        <v>63</v>
      </c>
      <c r="G25" s="20">
        <v>49.6</v>
      </c>
      <c r="H25" s="22"/>
      <c r="I25" s="45"/>
      <c r="J25" s="45"/>
      <c r="K25" s="45"/>
      <c r="L25" s="45"/>
      <c r="M25" s="45"/>
      <c r="N25" s="45"/>
      <c r="O25" s="47" t="s">
        <v>34</v>
      </c>
    </row>
    <row r="26" ht="52" customHeight="1" spans="1:15">
      <c r="A26" s="16">
        <v>21</v>
      </c>
      <c r="B26" s="17" t="s">
        <v>49</v>
      </c>
      <c r="C26" s="18" t="s">
        <v>64</v>
      </c>
      <c r="D26" s="18" t="s">
        <v>65</v>
      </c>
      <c r="E26" s="16" t="s">
        <v>22</v>
      </c>
      <c r="F26" s="17" t="s">
        <v>33</v>
      </c>
      <c r="G26" s="20">
        <f>123.01+31.36</f>
        <v>154.37</v>
      </c>
      <c r="H26" s="22"/>
      <c r="I26" s="45"/>
      <c r="J26" s="45"/>
      <c r="K26" s="45"/>
      <c r="L26" s="45"/>
      <c r="M26" s="45"/>
      <c r="N26" s="45"/>
      <c r="O26" s="47" t="s">
        <v>34</v>
      </c>
    </row>
    <row r="27" ht="90" customHeight="1" spans="1:15">
      <c r="A27" s="16">
        <v>22</v>
      </c>
      <c r="B27" s="17" t="s">
        <v>49</v>
      </c>
      <c r="C27" s="18" t="s">
        <v>66</v>
      </c>
      <c r="D27" s="19" t="s">
        <v>54</v>
      </c>
      <c r="E27" s="16" t="s">
        <v>22</v>
      </c>
      <c r="F27" s="17" t="s">
        <v>33</v>
      </c>
      <c r="G27" s="20">
        <f>123.01+31.36</f>
        <v>154.37</v>
      </c>
      <c r="H27" s="22"/>
      <c r="I27" s="45"/>
      <c r="J27" s="45"/>
      <c r="K27" s="45"/>
      <c r="L27" s="45"/>
      <c r="M27" s="45"/>
      <c r="N27" s="45"/>
      <c r="O27" s="47" t="s">
        <v>34</v>
      </c>
    </row>
    <row r="28" ht="61" customHeight="1" spans="1:15">
      <c r="A28" s="16">
        <v>23</v>
      </c>
      <c r="B28" s="23" t="s">
        <v>67</v>
      </c>
      <c r="C28" s="24" t="s">
        <v>68</v>
      </c>
      <c r="D28" s="18" t="s">
        <v>40</v>
      </c>
      <c r="E28" s="16" t="s">
        <v>22</v>
      </c>
      <c r="F28" s="17" t="s">
        <v>63</v>
      </c>
      <c r="G28" s="20">
        <v>1473</v>
      </c>
      <c r="H28" s="20"/>
      <c r="I28" s="45"/>
      <c r="J28" s="45"/>
      <c r="K28" s="45"/>
      <c r="L28" s="45"/>
      <c r="M28" s="45"/>
      <c r="N28" s="45"/>
      <c r="O28" s="47" t="s">
        <v>34</v>
      </c>
    </row>
    <row r="29" ht="55" customHeight="1" spans="1:15">
      <c r="A29" s="16">
        <v>24</v>
      </c>
      <c r="B29" s="17" t="s">
        <v>69</v>
      </c>
      <c r="C29" s="18" t="s">
        <v>70</v>
      </c>
      <c r="D29" s="18" t="s">
        <v>65</v>
      </c>
      <c r="E29" s="16" t="s">
        <v>22</v>
      </c>
      <c r="F29" s="17" t="s">
        <v>33</v>
      </c>
      <c r="G29" s="20">
        <v>333.9</v>
      </c>
      <c r="H29" s="20"/>
      <c r="I29" s="45"/>
      <c r="J29" s="45"/>
      <c r="K29" s="45"/>
      <c r="L29" s="45"/>
      <c r="M29" s="45"/>
      <c r="N29" s="45"/>
      <c r="O29" s="47" t="s">
        <v>34</v>
      </c>
    </row>
    <row r="30" ht="80" customHeight="1" spans="1:15">
      <c r="A30" s="16">
        <v>25</v>
      </c>
      <c r="B30" s="23" t="s">
        <v>71</v>
      </c>
      <c r="C30" s="25" t="s">
        <v>72</v>
      </c>
      <c r="D30" s="19" t="s">
        <v>73</v>
      </c>
      <c r="E30" s="16" t="s">
        <v>22</v>
      </c>
      <c r="F30" s="17" t="s">
        <v>33</v>
      </c>
      <c r="G30" s="26">
        <v>1800</v>
      </c>
      <c r="H30" s="26"/>
      <c r="I30" s="45"/>
      <c r="J30" s="45"/>
      <c r="K30" s="45"/>
      <c r="L30" s="45"/>
      <c r="M30" s="45"/>
      <c r="N30" s="45"/>
      <c r="O30" s="46" t="s">
        <v>41</v>
      </c>
    </row>
    <row r="31" ht="51" customHeight="1" spans="1:15">
      <c r="A31" s="16">
        <v>26</v>
      </c>
      <c r="B31" s="26" t="s">
        <v>74</v>
      </c>
      <c r="C31" s="27" t="s">
        <v>75</v>
      </c>
      <c r="D31" s="27" t="s">
        <v>76</v>
      </c>
      <c r="E31" s="16" t="s">
        <v>22</v>
      </c>
      <c r="F31" s="28" t="s">
        <v>33</v>
      </c>
      <c r="G31" s="26">
        <v>4227</v>
      </c>
      <c r="H31" s="26"/>
      <c r="I31" s="45"/>
      <c r="J31" s="45"/>
      <c r="K31" s="45"/>
      <c r="L31" s="45"/>
      <c r="M31" s="45"/>
      <c r="N31" s="45"/>
      <c r="O31" s="47" t="s">
        <v>34</v>
      </c>
    </row>
    <row r="32" ht="66" customHeight="1" spans="1:15">
      <c r="A32" s="16">
        <v>27</v>
      </c>
      <c r="B32" s="26" t="s">
        <v>77</v>
      </c>
      <c r="C32" s="27" t="s">
        <v>78</v>
      </c>
      <c r="D32" s="27"/>
      <c r="E32" s="16" t="s">
        <v>22</v>
      </c>
      <c r="F32" s="28" t="s">
        <v>63</v>
      </c>
      <c r="G32" s="26">
        <v>704</v>
      </c>
      <c r="H32" s="26"/>
      <c r="I32" s="45"/>
      <c r="J32" s="45"/>
      <c r="K32" s="45"/>
      <c r="L32" s="45"/>
      <c r="M32" s="45"/>
      <c r="N32" s="45"/>
      <c r="O32" s="46" t="s">
        <v>41</v>
      </c>
    </row>
    <row r="33" ht="86" customHeight="1" spans="1:15">
      <c r="A33" s="16">
        <v>28</v>
      </c>
      <c r="B33" s="23" t="s">
        <v>79</v>
      </c>
      <c r="C33" s="27"/>
      <c r="D33" s="27"/>
      <c r="E33" s="16"/>
      <c r="F33" s="28" t="s">
        <v>80</v>
      </c>
      <c r="G33" s="26">
        <v>1</v>
      </c>
      <c r="H33" s="29"/>
      <c r="I33" s="45"/>
      <c r="J33" s="45"/>
      <c r="K33" s="48"/>
      <c r="L33" s="48"/>
      <c r="M33" s="45"/>
      <c r="N33" s="45"/>
      <c r="O33" s="23" t="s">
        <v>81</v>
      </c>
    </row>
    <row r="34" ht="20.4" customHeight="1" spans="1:15">
      <c r="A34" s="30"/>
      <c r="B34" s="31" t="s">
        <v>82</v>
      </c>
      <c r="C34" s="32"/>
      <c r="D34" s="32"/>
      <c r="E34" s="33"/>
      <c r="F34" s="31" t="s">
        <v>83</v>
      </c>
      <c r="G34" s="33"/>
      <c r="H34" s="33"/>
      <c r="I34" s="49"/>
      <c r="J34" s="49"/>
      <c r="K34" s="50">
        <f>SUM(K6:K33)</f>
        <v>0</v>
      </c>
      <c r="L34" s="49"/>
      <c r="M34" s="51">
        <f>+M36/1.03</f>
        <v>0</v>
      </c>
      <c r="N34" s="52"/>
      <c r="O34" s="53"/>
    </row>
    <row r="35" ht="20.4" customHeight="1" spans="1:15">
      <c r="A35" s="30"/>
      <c r="B35" s="31" t="s">
        <v>84</v>
      </c>
      <c r="C35" s="32"/>
      <c r="D35" s="32"/>
      <c r="E35" s="33"/>
      <c r="F35" s="31" t="s">
        <v>83</v>
      </c>
      <c r="G35" s="33"/>
      <c r="H35" s="33"/>
      <c r="I35" s="49"/>
      <c r="J35" s="49"/>
      <c r="K35" s="50">
        <f>K34*0.03</f>
        <v>0</v>
      </c>
      <c r="L35" s="49"/>
      <c r="M35" s="51">
        <f>+M36-M34</f>
        <v>0</v>
      </c>
      <c r="N35" s="52"/>
      <c r="O35" s="53"/>
    </row>
    <row r="36" ht="20.75" customHeight="1" spans="1:15">
      <c r="A36" s="34" t="s">
        <v>85</v>
      </c>
      <c r="B36" s="35" t="s">
        <v>86</v>
      </c>
      <c r="C36" s="36"/>
      <c r="D36" s="36"/>
      <c r="E36" s="37"/>
      <c r="F36" s="35" t="s">
        <v>83</v>
      </c>
      <c r="G36" s="37"/>
      <c r="H36" s="37"/>
      <c r="I36" s="54"/>
      <c r="J36" s="54"/>
      <c r="K36" s="55">
        <f>K35+K34</f>
        <v>0</v>
      </c>
      <c r="L36" s="54"/>
      <c r="M36" s="56">
        <f>SUM(N6:N33)</f>
        <v>0</v>
      </c>
      <c r="N36" s="57"/>
      <c r="O36" s="58"/>
    </row>
  </sheetData>
  <mergeCells count="25">
    <mergeCell ref="A1:O1"/>
    <mergeCell ref="A2:O2"/>
    <mergeCell ref="A3:O3"/>
    <mergeCell ref="H4:J4"/>
    <mergeCell ref="B34:D34"/>
    <mergeCell ref="K34:L34"/>
    <mergeCell ref="M34:N34"/>
    <mergeCell ref="B35:D35"/>
    <mergeCell ref="K35:L35"/>
    <mergeCell ref="M35:N35"/>
    <mergeCell ref="B36:D36"/>
    <mergeCell ref="K36:L36"/>
    <mergeCell ref="M36:N36"/>
    <mergeCell ref="A4:A5"/>
    <mergeCell ref="B4:B5"/>
    <mergeCell ref="C4:C5"/>
    <mergeCell ref="D4:D5"/>
    <mergeCell ref="E4:E5"/>
    <mergeCell ref="F4:F5"/>
    <mergeCell ref="G4:G5"/>
    <mergeCell ref="K4:K5"/>
    <mergeCell ref="L4:L5"/>
    <mergeCell ref="M4:M5"/>
    <mergeCell ref="N4:N5"/>
    <mergeCell ref="O4:O5"/>
  </mergeCells>
  <pageMargins left="0.275" right="0" top="0.550694444444444" bottom="0.354166666666667" header="0.298611111111111" footer="0.298611111111111"/>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山西中威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chenyaodong</dc:creator>
  <cp:lastModifiedBy>卢亚男</cp:lastModifiedBy>
  <dcterms:created xsi:type="dcterms:W3CDTF">2023-10-16T15:23:00Z</dcterms:created>
  <dcterms:modified xsi:type="dcterms:W3CDTF">2025-04-23T02:18:45Z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2024-11-19T07:26:47Z</vt:filetime>
  </property>
  <property fmtid="{D5CDD505-2E9C-101B-9397-08002B2CF9AE}" pid="4" name="ICV">
    <vt:lpwstr>F8430C1DE71E443B8C93FB1ACBB4816A_12</vt:lpwstr>
  </property>
  <property fmtid="{D5CDD505-2E9C-101B-9397-08002B2CF9AE}" pid="5" name="KSOProductBuildVer">
    <vt:lpwstr>2052-12.1.0.20784</vt:lpwstr>
  </property>
</Properties>
</file>